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Drive\DhakaWebHost\dorpatra.com\resources\"/>
    </mc:Choice>
  </mc:AlternateContent>
  <bookViews>
    <workbookView xWindow="0" yWindow="0" windowWidth="8090" windowHeight="6890"/>
  </bookViews>
  <sheets>
    <sheet name="Sheet2" sheetId="2" r:id="rId1"/>
    <sheet name="Notes" sheetId="3" r:id="rId2"/>
  </sheets>
  <calcPr calcId="162913"/>
</workbook>
</file>

<file path=xl/calcChain.xml><?xml version="1.0" encoding="utf-8"?>
<calcChain xmlns="http://schemas.openxmlformats.org/spreadsheetml/2006/main">
  <c r="F26" i="2" l="1"/>
  <c r="F25" i="2"/>
  <c r="F24" i="2"/>
  <c r="F21" i="2"/>
  <c r="F20" i="2"/>
  <c r="F19" i="2"/>
  <c r="F18" i="2"/>
  <c r="F17" i="2"/>
  <c r="F14" i="2"/>
  <c r="F13" i="2"/>
  <c r="F12" i="2"/>
  <c r="F27" i="2" l="1"/>
  <c r="F30" i="2" s="1"/>
  <c r="F32" i="2"/>
  <c r="F34" i="2"/>
  <c r="F31" i="2"/>
  <c r="F35" i="2" l="1"/>
  <c r="F37" i="2" s="1"/>
  <c r="F38" i="2" l="1"/>
  <c r="F39" i="2" s="1"/>
  <c r="E40" i="2" s="1"/>
  <c r="E41" i="2" s="1"/>
  <c r="E42" i="2" s="1"/>
</calcChain>
</file>

<file path=xl/sharedStrings.xml><?xml version="1.0" encoding="utf-8"?>
<sst xmlns="http://schemas.openxmlformats.org/spreadsheetml/2006/main" count="74" uniqueCount="63">
  <si>
    <t>Unit</t>
  </si>
  <si>
    <t>Mason</t>
  </si>
  <si>
    <t>Skilled labour</t>
  </si>
  <si>
    <t>cft</t>
  </si>
  <si>
    <t>Sand (F.M. 2.2)</t>
  </si>
  <si>
    <t>LS</t>
  </si>
  <si>
    <t>day</t>
  </si>
  <si>
    <t>Profit</t>
  </si>
  <si>
    <t>Say,   Tk.</t>
  </si>
  <si>
    <t>Rate per cft</t>
  </si>
  <si>
    <t>Rate per cum</t>
  </si>
  <si>
    <t>Materials:</t>
  </si>
  <si>
    <t>Labour:</t>
  </si>
  <si>
    <t>Quantity</t>
  </si>
  <si>
    <t>Mason helper</t>
  </si>
  <si>
    <t>Unit Rate Analysis</t>
  </si>
  <si>
    <t>(Considering 100 cft volume of concrete work)</t>
  </si>
  <si>
    <t>19 mm down sized crushed stone chips</t>
  </si>
  <si>
    <t>Cement: OPC, Type-1 (CEM-I),52.5N</t>
  </si>
  <si>
    <t>Unskilled labour</t>
  </si>
  <si>
    <t>Item Code #  101</t>
  </si>
  <si>
    <t>Analysis:</t>
  </si>
  <si>
    <t>Sl. No.</t>
  </si>
  <si>
    <t>Particular</t>
  </si>
  <si>
    <t>Unit cost</t>
  </si>
  <si>
    <t>Amount</t>
  </si>
  <si>
    <t>(1)</t>
  </si>
  <si>
    <t>(2)</t>
  </si>
  <si>
    <t>(3)</t>
  </si>
  <si>
    <t>(4)</t>
  </si>
  <si>
    <t>(5)</t>
  </si>
  <si>
    <t>(6) = (4)x(5)</t>
  </si>
  <si>
    <t>Supervisor</t>
  </si>
  <si>
    <t>person-day</t>
  </si>
  <si>
    <t>Mixer machine</t>
  </si>
  <si>
    <t>Vibrator</t>
  </si>
  <si>
    <t>Equipment:</t>
  </si>
  <si>
    <t>Miscellaneous Equipment and Tools</t>
  </si>
  <si>
    <t>Bag</t>
  </si>
  <si>
    <t>Overhead:</t>
  </si>
  <si>
    <t>Head Office Overhead</t>
  </si>
  <si>
    <t>Site Overhead</t>
  </si>
  <si>
    <t>% of A</t>
  </si>
  <si>
    <t>Insurance (Risk Cost)</t>
  </si>
  <si>
    <r>
      <rPr>
        <b/>
        <sz val="12"/>
        <rFont val="Times New Roman"/>
        <family val="1"/>
      </rPr>
      <t xml:space="preserve">Description: </t>
    </r>
    <r>
      <rPr>
        <sz val="12"/>
        <rFont val="Times New Roman"/>
        <family val="1"/>
      </rPr>
      <t xml:space="preserve"> </t>
    </r>
  </si>
  <si>
    <t>Sub-total  B  (items 1-5)</t>
  </si>
  <si>
    <t>Sub-total  A  (items 1-4)</t>
  </si>
  <si>
    <t>Value Added Tax (VAT)</t>
  </si>
  <si>
    <t>% of B</t>
  </si>
  <si>
    <t>Grand Total   (items 1-7)</t>
  </si>
  <si>
    <t>Measuremen unit:   Cubic metre  (cum)</t>
  </si>
  <si>
    <t xml:space="preserve"> per cum</t>
  </si>
  <si>
    <t>Income Tax (IT)</t>
  </si>
  <si>
    <t>Concrete work for individual and combined footings using Concrete (1:2:4) with crushed stone chips and sand of F.M. 2.2 (f'c= l9 Mpa)</t>
  </si>
  <si>
    <t>Quoted unit rate:    Tk. 10,273.00</t>
  </si>
  <si>
    <t>Income Tax may be included in each item rate instead of showing as a separate cost componenet in the analysis</t>
  </si>
  <si>
    <t>Notes:</t>
  </si>
  <si>
    <t xml:space="preserve">Analysis may be done directly in Metric unit </t>
  </si>
  <si>
    <t>Add/remove the significant cost compoents as applicable</t>
  </si>
  <si>
    <t>For very remote site, carring cost may be added separately</t>
  </si>
  <si>
    <t>Testing cost of materils and work samples (e.g. concrete cylinder) may be added as separate item</t>
  </si>
  <si>
    <t>https://www.dorpatra.com/resources/rate-analysis.php</t>
  </si>
  <si>
    <t>Source: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</si>
</sst>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sz val="18"/>
      <name val="Arial"/>
      <family val="2"/>
    </font>
    <font>
      <b/>
      <sz val="12"/>
      <name val="Times New Roman"/>
      <family val="1"/>
    </font>
    <font>
      <b/>
      <sz val="10"/>
      <name val="Arial"/>
      <family val="2"/>
    </font>
    <font>
      <i/>
      <sz val="1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b/>
      <sz val="14"/>
      <color rgb="FFFF0000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i/>
      <sz val="9"/>
      <color rgb="FFFF0000"/>
      <name val="Arial"/>
      <family val="2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0"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2" fillId="0" borderId="0" xfId="0" applyNumberFormat="1" applyFont="1" applyAlignment="1" applyProtection="1">
      <alignment vertical="top"/>
      <protection locked="0"/>
    </xf>
    <xf numFmtId="0" fontId="11" fillId="0" borderId="0" xfId="1" applyAlignment="1" applyProtection="1">
      <protection locked="0"/>
    </xf>
    <xf numFmtId="0" fontId="1" fillId="0" borderId="0" xfId="0" applyNumberFormat="1" applyFont="1" applyAlignment="1" applyProtection="1">
      <alignment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NumberFormat="1" applyFont="1" applyProtection="1"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0" fontId="6" fillId="0" borderId="1" xfId="0" quotePrefix="1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7" fillId="0" borderId="0" xfId="0" applyFont="1" applyAlignment="1" applyProtection="1">
      <alignment vertical="top"/>
      <protection locked="0"/>
    </xf>
    <xf numFmtId="0" fontId="4" fillId="0" borderId="1" xfId="0" applyNumberFormat="1" applyFont="1" applyBorder="1" applyAlignment="1" applyProtection="1">
      <alignment horizontal="center"/>
      <protection locked="0"/>
    </xf>
    <xf numFmtId="0" fontId="4" fillId="0" borderId="1" xfId="0" applyNumberFormat="1" applyFont="1" applyBorder="1" applyProtection="1"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1" xfId="0" applyNumberFormat="1" applyFont="1" applyBorder="1" applyAlignment="1" applyProtection="1">
      <alignment horizontal="center" vertical="top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vertical="top"/>
      <protection locked="0"/>
    </xf>
    <xf numFmtId="4" fontId="1" fillId="0" borderId="1" xfId="0" applyNumberFormat="1" applyFont="1" applyBorder="1" applyAlignment="1" applyProtection="1">
      <alignment vertical="top"/>
      <protection locked="0"/>
    </xf>
    <xf numFmtId="4" fontId="1" fillId="0" borderId="1" xfId="0" applyNumberFormat="1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2" fontId="1" fillId="0" borderId="1" xfId="0" applyNumberFormat="1" applyFont="1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vertical="top"/>
      <protection locked="0"/>
    </xf>
    <xf numFmtId="4" fontId="0" fillId="0" borderId="1" xfId="0" applyNumberFormat="1" applyBorder="1" applyAlignment="1" applyProtection="1">
      <alignment vertical="top"/>
      <protection locked="0"/>
    </xf>
    <xf numFmtId="0" fontId="0" fillId="0" borderId="1" xfId="0" applyFont="1" applyBorder="1" applyAlignment="1" applyProtection="1">
      <alignment horizontal="center" vertical="top"/>
      <protection locked="0"/>
    </xf>
    <xf numFmtId="0" fontId="0" fillId="0" borderId="1" xfId="0" applyFont="1" applyBorder="1" applyAlignment="1" applyProtection="1">
      <alignment horizontal="left" vertical="top"/>
      <protection locked="0"/>
    </xf>
    <xf numFmtId="4" fontId="4" fillId="0" borderId="1" xfId="0" applyNumberFormat="1" applyFont="1" applyBorder="1" applyAlignment="1" applyProtection="1">
      <alignment horizontal="center" vertical="top"/>
      <protection locked="0"/>
    </xf>
    <xf numFmtId="0" fontId="4" fillId="0" borderId="1" xfId="0" applyNumberFormat="1" applyFont="1" applyBorder="1" applyAlignment="1" applyProtection="1">
      <alignment vertical="top"/>
      <protection locked="0"/>
    </xf>
    <xf numFmtId="0" fontId="4" fillId="0" borderId="1" xfId="0" applyFont="1" applyBorder="1" applyAlignment="1" applyProtection="1">
      <alignment vertical="top"/>
      <protection locked="0"/>
    </xf>
    <xf numFmtId="4" fontId="4" fillId="0" borderId="1" xfId="0" applyNumberFormat="1" applyFont="1" applyBorder="1" applyAlignment="1" applyProtection="1">
      <alignment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2" fontId="1" fillId="0" borderId="0" xfId="0" applyNumberFormat="1" applyFont="1" applyAlignment="1" applyProtection="1">
      <alignment vertical="top"/>
      <protection locked="0"/>
    </xf>
    <xf numFmtId="4" fontId="1" fillId="0" borderId="0" xfId="0" applyNumberFormat="1" applyFont="1" applyAlignment="1" applyProtection="1">
      <alignment vertical="top"/>
      <protection locked="0"/>
    </xf>
    <xf numFmtId="0" fontId="4" fillId="0" borderId="0" xfId="0" applyNumberFormat="1" applyFont="1" applyAlignment="1" applyProtection="1">
      <alignment horizontal="right" vertical="top" wrapText="1"/>
      <protection locked="0"/>
    </xf>
    <xf numFmtId="3" fontId="4" fillId="0" borderId="0" xfId="0" applyNumberFormat="1" applyFont="1" applyAlignment="1" applyProtection="1">
      <alignment vertical="top"/>
      <protection locked="0"/>
    </xf>
    <xf numFmtId="0" fontId="4" fillId="0" borderId="0" xfId="0" applyNumberFormat="1" applyFont="1" applyAlignment="1" applyProtection="1">
      <alignment vertical="top"/>
      <protection locked="0"/>
    </xf>
    <xf numFmtId="0" fontId="0" fillId="0" borderId="0" xfId="0" applyAlignment="1" applyProtection="1">
      <alignment horizontal="center" vertical="top"/>
      <protection locked="0"/>
    </xf>
    <xf numFmtId="0" fontId="12" fillId="0" borderId="0" xfId="0" applyFont="1" applyAlignment="1" applyProtection="1">
      <alignment vertical="top"/>
    </xf>
    <xf numFmtId="0" fontId="13" fillId="0" borderId="0" xfId="1" applyFont="1" applyAlignment="1" applyProtection="1">
      <alignment horizontal="left"/>
    </xf>
    <xf numFmtId="0" fontId="1" fillId="0" borderId="0" xfId="0" applyNumberFormat="1" applyFont="1" applyAlignment="1" applyProtection="1">
      <alignment horizontal="left" vertical="top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orpatra.com/resources/rate-analysis.php" TargetMode="External"/><Relationship Id="rId1" Type="http://schemas.openxmlformats.org/officeDocument/2006/relationships/hyperlink" Target="https://www.dorpatra.com/resources/rate-analysis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zoomScaleNormal="100" workbookViewId="0">
      <selection activeCell="D12" sqref="D12"/>
    </sheetView>
  </sheetViews>
  <sheetFormatPr defaultRowHeight="12.5" x14ac:dyDescent="0.25"/>
  <cols>
    <col min="1" max="1" width="6.6328125" style="4" customWidth="1"/>
    <col min="2" max="2" width="26.90625" style="4" customWidth="1"/>
    <col min="3" max="3" width="10.36328125" style="4" customWidth="1"/>
    <col min="4" max="4" width="12.54296875" style="4" bestFit="1" customWidth="1"/>
    <col min="5" max="5" width="9.54296875" style="4" bestFit="1" customWidth="1"/>
    <col min="6" max="6" width="15" style="4" customWidth="1"/>
    <col min="7" max="16384" width="8.7265625" style="4"/>
  </cols>
  <sheetData>
    <row r="1" spans="1:12" ht="22.5" x14ac:dyDescent="0.25">
      <c r="B1" s="5" t="s">
        <v>15</v>
      </c>
    </row>
    <row r="2" spans="1:12" ht="17.5" x14ac:dyDescent="0.25">
      <c r="A2" s="6" t="s">
        <v>20</v>
      </c>
      <c r="C2" s="7" t="s">
        <v>61</v>
      </c>
    </row>
    <row r="3" spans="1:12" s="9" customFormat="1" ht="15.5" x14ac:dyDescent="0.25">
      <c r="A3" s="8" t="s">
        <v>44</v>
      </c>
      <c r="F3" s="10"/>
      <c r="G3" s="10"/>
      <c r="H3" s="10"/>
      <c r="I3" s="10"/>
      <c r="J3" s="10"/>
      <c r="K3" s="10"/>
      <c r="L3" s="10"/>
    </row>
    <row r="4" spans="1:12" s="9" customFormat="1" ht="34" customHeight="1" x14ac:dyDescent="0.25">
      <c r="B4" s="49" t="s">
        <v>53</v>
      </c>
      <c r="C4" s="49"/>
      <c r="D4" s="49"/>
      <c r="E4" s="49"/>
      <c r="F4" s="49"/>
      <c r="G4" s="10"/>
      <c r="H4" s="10"/>
      <c r="I4" s="10"/>
      <c r="J4" s="10"/>
      <c r="K4" s="10"/>
      <c r="L4" s="10"/>
    </row>
    <row r="5" spans="1:12" s="9" customFormat="1" ht="15.5" x14ac:dyDescent="0.25">
      <c r="A5" s="8" t="s">
        <v>50</v>
      </c>
      <c r="F5" s="10"/>
      <c r="G5" s="10"/>
      <c r="H5" s="10"/>
      <c r="I5" s="10"/>
      <c r="J5" s="10"/>
      <c r="K5" s="10"/>
      <c r="L5" s="10"/>
    </row>
    <row r="6" spans="1:12" s="9" customFormat="1" ht="15.5" x14ac:dyDescent="0.25">
      <c r="A6" s="8" t="s">
        <v>54</v>
      </c>
      <c r="F6" s="10"/>
      <c r="G6" s="10"/>
      <c r="H6" s="10"/>
      <c r="I6" s="10"/>
      <c r="J6" s="10"/>
      <c r="K6" s="10"/>
      <c r="L6" s="10"/>
    </row>
    <row r="7" spans="1:12" s="9" customFormat="1" ht="17.5" x14ac:dyDescent="0.25">
      <c r="C7" s="6" t="s">
        <v>21</v>
      </c>
      <c r="F7" s="10"/>
      <c r="G7" s="10"/>
      <c r="H7" s="10"/>
      <c r="I7" s="10"/>
      <c r="J7" s="10"/>
      <c r="K7" s="10"/>
      <c r="L7" s="10"/>
    </row>
    <row r="8" spans="1:12" s="9" customFormat="1" ht="15.5" x14ac:dyDescent="0.35">
      <c r="B8" s="11" t="s">
        <v>16</v>
      </c>
      <c r="F8" s="10"/>
      <c r="G8" s="10"/>
      <c r="H8" s="10"/>
      <c r="I8" s="10"/>
      <c r="J8" s="10"/>
      <c r="K8" s="10"/>
      <c r="L8" s="10"/>
    </row>
    <row r="9" spans="1:12" s="15" customFormat="1" ht="15" x14ac:dyDescent="0.25">
      <c r="A9" s="12" t="s">
        <v>22</v>
      </c>
      <c r="B9" s="13" t="s">
        <v>23</v>
      </c>
      <c r="C9" s="13" t="s">
        <v>0</v>
      </c>
      <c r="D9" s="13" t="s">
        <v>13</v>
      </c>
      <c r="E9" s="13" t="s">
        <v>24</v>
      </c>
      <c r="F9" s="13" t="s">
        <v>25</v>
      </c>
      <c r="G9" s="14"/>
      <c r="H9" s="14"/>
      <c r="I9" s="14"/>
      <c r="J9" s="14"/>
      <c r="K9" s="14"/>
      <c r="L9" s="14"/>
    </row>
    <row r="10" spans="1:12" s="18" customFormat="1" ht="15.5" x14ac:dyDescent="0.25">
      <c r="A10" s="16" t="s">
        <v>26</v>
      </c>
      <c r="B10" s="16" t="s">
        <v>27</v>
      </c>
      <c r="C10" s="16" t="s">
        <v>28</v>
      </c>
      <c r="D10" s="16" t="s">
        <v>29</v>
      </c>
      <c r="E10" s="16" t="s">
        <v>30</v>
      </c>
      <c r="F10" s="16" t="s">
        <v>31</v>
      </c>
      <c r="G10" s="17"/>
      <c r="H10" s="17"/>
      <c r="I10" s="17"/>
      <c r="J10" s="17"/>
      <c r="K10" s="17"/>
      <c r="L10" s="17"/>
    </row>
    <row r="11" spans="1:12" s="9" customFormat="1" ht="15.5" x14ac:dyDescent="0.3">
      <c r="A11" s="19">
        <v>1</v>
      </c>
      <c r="B11" s="20" t="s">
        <v>11</v>
      </c>
      <c r="C11" s="21"/>
      <c r="D11" s="21"/>
      <c r="E11" s="21"/>
      <c r="F11" s="21"/>
      <c r="G11" s="10"/>
      <c r="H11" s="10"/>
      <c r="I11" s="10"/>
      <c r="J11" s="10"/>
      <c r="K11" s="10"/>
      <c r="L11" s="10"/>
    </row>
    <row r="12" spans="1:12" s="9" customFormat="1" ht="31" x14ac:dyDescent="0.25">
      <c r="A12" s="22">
        <v>1.1000000000000001</v>
      </c>
      <c r="B12" s="23" t="s">
        <v>17</v>
      </c>
      <c r="C12" s="21" t="s">
        <v>3</v>
      </c>
      <c r="D12" s="24">
        <v>87</v>
      </c>
      <c r="E12" s="25">
        <v>150</v>
      </c>
      <c r="F12" s="26">
        <f>D12*E12</f>
        <v>13050</v>
      </c>
      <c r="G12" s="10"/>
      <c r="H12" s="10"/>
      <c r="I12" s="10"/>
      <c r="J12" s="10"/>
      <c r="K12" s="10"/>
      <c r="L12" s="10"/>
    </row>
    <row r="13" spans="1:12" s="9" customFormat="1" ht="15.5" x14ac:dyDescent="0.25">
      <c r="A13" s="27">
        <v>1.2</v>
      </c>
      <c r="B13" s="23" t="s">
        <v>4</v>
      </c>
      <c r="C13" s="21" t="s">
        <v>3</v>
      </c>
      <c r="D13" s="24">
        <v>43.5</v>
      </c>
      <c r="E13" s="25">
        <v>15</v>
      </c>
      <c r="F13" s="26">
        <f>D13*E13</f>
        <v>652.5</v>
      </c>
      <c r="G13" s="10"/>
      <c r="H13" s="10"/>
      <c r="I13" s="10"/>
      <c r="J13" s="10"/>
      <c r="K13" s="10"/>
      <c r="L13" s="10"/>
    </row>
    <row r="14" spans="1:12" s="9" customFormat="1" ht="31" x14ac:dyDescent="0.25">
      <c r="A14" s="22">
        <v>1.3</v>
      </c>
      <c r="B14" s="23" t="s">
        <v>18</v>
      </c>
      <c r="C14" s="21" t="s">
        <v>38</v>
      </c>
      <c r="D14" s="24">
        <v>18</v>
      </c>
      <c r="E14" s="28">
        <v>415</v>
      </c>
      <c r="F14" s="26">
        <f>D14*E14</f>
        <v>7470</v>
      </c>
      <c r="G14" s="10"/>
      <c r="H14" s="10"/>
      <c r="I14" s="10"/>
      <c r="J14" s="10"/>
      <c r="K14" s="10"/>
      <c r="L14" s="10"/>
    </row>
    <row r="15" spans="1:12" s="9" customFormat="1" ht="10" customHeight="1" x14ac:dyDescent="0.25">
      <c r="A15" s="27"/>
      <c r="B15" s="29"/>
      <c r="C15" s="21"/>
      <c r="D15" s="21"/>
      <c r="E15" s="21"/>
      <c r="F15" s="26"/>
      <c r="G15" s="10"/>
      <c r="H15" s="10"/>
      <c r="I15" s="10"/>
      <c r="J15" s="10"/>
      <c r="K15" s="10"/>
      <c r="L15" s="10"/>
    </row>
    <row r="16" spans="1:12" ht="13" x14ac:dyDescent="0.25">
      <c r="A16" s="30">
        <v>2</v>
      </c>
      <c r="B16" s="31" t="s">
        <v>12</v>
      </c>
      <c r="C16" s="32"/>
      <c r="D16" s="32"/>
      <c r="E16" s="32"/>
      <c r="F16" s="33"/>
    </row>
    <row r="17" spans="1:12" s="9" customFormat="1" ht="15.5" x14ac:dyDescent="0.25">
      <c r="A17" s="22">
        <v>2.1</v>
      </c>
      <c r="B17" s="23" t="s">
        <v>1</v>
      </c>
      <c r="C17" s="21" t="s">
        <v>33</v>
      </c>
      <c r="D17" s="21">
        <v>0.1</v>
      </c>
      <c r="E17" s="25">
        <v>1500</v>
      </c>
      <c r="F17" s="26">
        <f>D17*E17</f>
        <v>150</v>
      </c>
      <c r="G17" s="10"/>
      <c r="H17" s="10"/>
      <c r="I17" s="10"/>
      <c r="J17" s="10"/>
      <c r="K17" s="10"/>
      <c r="L17" s="10"/>
    </row>
    <row r="18" spans="1:12" s="9" customFormat="1" ht="15.5" x14ac:dyDescent="0.25">
      <c r="A18" s="22">
        <v>2.2000000000000002</v>
      </c>
      <c r="B18" s="23" t="s">
        <v>14</v>
      </c>
      <c r="C18" s="21" t="s">
        <v>33</v>
      </c>
      <c r="D18" s="21">
        <v>0.1</v>
      </c>
      <c r="E18" s="25">
        <v>1000</v>
      </c>
      <c r="F18" s="26">
        <f>D18*E18</f>
        <v>100</v>
      </c>
      <c r="G18" s="10"/>
      <c r="H18" s="10"/>
      <c r="I18" s="10"/>
      <c r="J18" s="10"/>
      <c r="K18" s="10"/>
      <c r="L18" s="10"/>
    </row>
    <row r="19" spans="1:12" s="9" customFormat="1" ht="15.5" x14ac:dyDescent="0.25">
      <c r="A19" s="22">
        <v>2.2999999999999998</v>
      </c>
      <c r="B19" s="23" t="s">
        <v>2</v>
      </c>
      <c r="C19" s="21" t="s">
        <v>33</v>
      </c>
      <c r="D19" s="21">
        <v>0.1</v>
      </c>
      <c r="E19" s="25">
        <v>800</v>
      </c>
      <c r="F19" s="26">
        <f>D19*E19</f>
        <v>80</v>
      </c>
      <c r="G19" s="10"/>
      <c r="H19" s="10"/>
      <c r="I19" s="10"/>
      <c r="J19" s="10"/>
      <c r="K19" s="10"/>
      <c r="L19" s="10"/>
    </row>
    <row r="20" spans="1:12" s="9" customFormat="1" ht="15.5" x14ac:dyDescent="0.25">
      <c r="A20" s="22">
        <v>2.4</v>
      </c>
      <c r="B20" s="23" t="s">
        <v>19</v>
      </c>
      <c r="C20" s="21" t="s">
        <v>33</v>
      </c>
      <c r="D20" s="21">
        <v>0.1</v>
      </c>
      <c r="E20" s="25">
        <v>600</v>
      </c>
      <c r="F20" s="26">
        <f>D20*E20</f>
        <v>60</v>
      </c>
      <c r="G20" s="10"/>
      <c r="H20" s="10"/>
      <c r="I20" s="10"/>
      <c r="J20" s="10"/>
      <c r="K20" s="10"/>
      <c r="L20" s="10"/>
    </row>
    <row r="21" spans="1:12" s="9" customFormat="1" ht="15.5" x14ac:dyDescent="0.25">
      <c r="A21" s="22">
        <v>2.5</v>
      </c>
      <c r="B21" s="23" t="s">
        <v>32</v>
      </c>
      <c r="C21" s="21" t="s">
        <v>33</v>
      </c>
      <c r="D21" s="21">
        <v>0.01</v>
      </c>
      <c r="E21" s="25">
        <v>2500</v>
      </c>
      <c r="F21" s="26">
        <f>D21*E21</f>
        <v>25</v>
      </c>
      <c r="G21" s="10"/>
      <c r="H21" s="10"/>
      <c r="I21" s="10"/>
      <c r="J21" s="10"/>
      <c r="K21" s="10"/>
      <c r="L21" s="10"/>
    </row>
    <row r="22" spans="1:12" s="9" customFormat="1" ht="10" customHeight="1" x14ac:dyDescent="0.25">
      <c r="A22" s="27"/>
      <c r="B22" s="29"/>
      <c r="C22" s="21"/>
      <c r="D22" s="21"/>
      <c r="E22" s="21"/>
      <c r="F22" s="26"/>
      <c r="G22" s="10"/>
      <c r="H22" s="10"/>
      <c r="I22" s="10"/>
      <c r="J22" s="10"/>
      <c r="K22" s="10"/>
      <c r="L22" s="10"/>
    </row>
    <row r="23" spans="1:12" s="9" customFormat="1" ht="15.5" x14ac:dyDescent="0.25">
      <c r="A23" s="30">
        <v>3</v>
      </c>
      <c r="B23" s="31" t="s">
        <v>36</v>
      </c>
      <c r="C23" s="21"/>
      <c r="D23" s="21"/>
      <c r="E23" s="25"/>
      <c r="F23" s="26"/>
      <c r="G23" s="10"/>
      <c r="H23" s="10"/>
      <c r="I23" s="10"/>
      <c r="J23" s="10"/>
      <c r="K23" s="10"/>
      <c r="L23" s="10"/>
    </row>
    <row r="24" spans="1:12" s="9" customFormat="1" ht="15.5" x14ac:dyDescent="0.25">
      <c r="A24" s="34">
        <v>3.1</v>
      </c>
      <c r="B24" s="35" t="s">
        <v>34</v>
      </c>
      <c r="C24" s="21" t="s">
        <v>6</v>
      </c>
      <c r="D24" s="21">
        <v>0.1</v>
      </c>
      <c r="E24" s="25">
        <v>2500</v>
      </c>
      <c r="F24" s="26">
        <f>D24*E24</f>
        <v>250</v>
      </c>
      <c r="G24" s="10"/>
      <c r="H24" s="10"/>
      <c r="I24" s="10"/>
      <c r="J24" s="10"/>
      <c r="K24" s="10"/>
      <c r="L24" s="10"/>
    </row>
    <row r="25" spans="1:12" s="9" customFormat="1" ht="15.5" x14ac:dyDescent="0.25">
      <c r="A25" s="34">
        <v>3.2</v>
      </c>
      <c r="B25" s="35" t="s">
        <v>35</v>
      </c>
      <c r="C25" s="21" t="s">
        <v>6</v>
      </c>
      <c r="D25" s="21">
        <v>0.1</v>
      </c>
      <c r="E25" s="25">
        <v>2500</v>
      </c>
      <c r="F25" s="26">
        <f>D25*E25</f>
        <v>250</v>
      </c>
      <c r="G25" s="10"/>
      <c r="H25" s="10"/>
      <c r="I25" s="10"/>
      <c r="J25" s="10"/>
      <c r="K25" s="10"/>
      <c r="L25" s="10"/>
    </row>
    <row r="26" spans="1:12" s="9" customFormat="1" ht="31" x14ac:dyDescent="0.25">
      <c r="A26" s="34">
        <v>3.3</v>
      </c>
      <c r="B26" s="23" t="s">
        <v>37</v>
      </c>
      <c r="C26" s="21" t="s">
        <v>5</v>
      </c>
      <c r="D26" s="21">
        <v>1</v>
      </c>
      <c r="E26" s="25">
        <v>200</v>
      </c>
      <c r="F26" s="26">
        <f>D26*E26</f>
        <v>200</v>
      </c>
      <c r="G26" s="10"/>
      <c r="H26" s="10"/>
      <c r="I26" s="10"/>
      <c r="J26" s="10"/>
      <c r="K26" s="10"/>
      <c r="L26" s="10"/>
    </row>
    <row r="27" spans="1:12" s="9" customFormat="1" ht="15.5" x14ac:dyDescent="0.25">
      <c r="A27" s="30"/>
      <c r="B27" s="31" t="s">
        <v>46</v>
      </c>
      <c r="C27" s="21"/>
      <c r="D27" s="21"/>
      <c r="E27" s="25"/>
      <c r="F27" s="36">
        <f>SUM(F12:F26)</f>
        <v>22287.5</v>
      </c>
      <c r="G27" s="10"/>
      <c r="H27" s="10"/>
      <c r="I27" s="10"/>
      <c r="J27" s="10"/>
      <c r="K27" s="10"/>
      <c r="L27" s="10"/>
    </row>
    <row r="28" spans="1:12" s="9" customFormat="1" ht="10" customHeight="1" x14ac:dyDescent="0.25">
      <c r="A28" s="27"/>
      <c r="B28" s="29"/>
      <c r="C28" s="21"/>
      <c r="D28" s="21"/>
      <c r="E28" s="21"/>
      <c r="F28" s="26"/>
      <c r="G28" s="10"/>
      <c r="H28" s="10"/>
      <c r="I28" s="10"/>
      <c r="J28" s="10"/>
      <c r="K28" s="10"/>
      <c r="L28" s="10"/>
    </row>
    <row r="29" spans="1:12" s="9" customFormat="1" ht="15.5" x14ac:dyDescent="0.25">
      <c r="A29" s="30">
        <v>4</v>
      </c>
      <c r="B29" s="31" t="s">
        <v>39</v>
      </c>
      <c r="C29" s="21"/>
      <c r="D29" s="21"/>
      <c r="E29" s="25"/>
      <c r="F29" s="26"/>
      <c r="G29" s="10"/>
      <c r="H29" s="10"/>
      <c r="I29" s="10"/>
      <c r="J29" s="10"/>
      <c r="K29" s="10"/>
      <c r="L29" s="10"/>
    </row>
    <row r="30" spans="1:12" s="9" customFormat="1" ht="15.5" x14ac:dyDescent="0.25">
      <c r="A30" s="34">
        <v>4.0999999999999996</v>
      </c>
      <c r="B30" s="35" t="s">
        <v>40</v>
      </c>
      <c r="C30" s="21" t="s">
        <v>42</v>
      </c>
      <c r="D30" s="21">
        <v>0.7</v>
      </c>
      <c r="E30" s="25"/>
      <c r="F30" s="26">
        <f>F$27*D30/100</f>
        <v>156.01249999999999</v>
      </c>
      <c r="G30" s="10"/>
      <c r="H30" s="10"/>
      <c r="I30" s="10"/>
      <c r="J30" s="10"/>
      <c r="K30" s="10"/>
      <c r="L30" s="10"/>
    </row>
    <row r="31" spans="1:12" s="9" customFormat="1" ht="15.5" x14ac:dyDescent="0.25">
      <c r="A31" s="22">
        <v>4.2</v>
      </c>
      <c r="B31" s="23" t="s">
        <v>41</v>
      </c>
      <c r="C31" s="21" t="s">
        <v>42</v>
      </c>
      <c r="D31" s="21">
        <v>2.5</v>
      </c>
      <c r="E31" s="28"/>
      <c r="F31" s="26">
        <f t="shared" ref="F31:F34" si="0">F$27*D31/100</f>
        <v>557.1875</v>
      </c>
      <c r="G31" s="10"/>
      <c r="H31" s="10"/>
      <c r="I31" s="10"/>
      <c r="J31" s="10"/>
      <c r="K31" s="10"/>
      <c r="L31" s="10"/>
    </row>
    <row r="32" spans="1:12" s="9" customFormat="1" ht="15.5" x14ac:dyDescent="0.25">
      <c r="A32" s="27">
        <v>4.3</v>
      </c>
      <c r="B32" s="23" t="s">
        <v>43</v>
      </c>
      <c r="C32" s="21" t="s">
        <v>42</v>
      </c>
      <c r="D32" s="24">
        <v>0.3</v>
      </c>
      <c r="E32" s="25"/>
      <c r="F32" s="26">
        <f t="shared" si="0"/>
        <v>66.862499999999997</v>
      </c>
      <c r="G32" s="10"/>
      <c r="H32" s="10"/>
      <c r="I32" s="10"/>
      <c r="J32" s="10"/>
      <c r="K32" s="10"/>
      <c r="L32" s="10"/>
    </row>
    <row r="33" spans="1:12" s="9" customFormat="1" ht="10" customHeight="1" x14ac:dyDescent="0.25">
      <c r="A33" s="27"/>
      <c r="B33" s="29"/>
      <c r="C33" s="21"/>
      <c r="D33" s="21"/>
      <c r="E33" s="21"/>
      <c r="F33" s="26"/>
      <c r="G33" s="10"/>
      <c r="H33" s="10"/>
      <c r="I33" s="10"/>
      <c r="J33" s="10"/>
      <c r="K33" s="10"/>
      <c r="L33" s="10"/>
    </row>
    <row r="34" spans="1:12" s="9" customFormat="1" ht="15.5" x14ac:dyDescent="0.25">
      <c r="A34" s="27">
        <v>5</v>
      </c>
      <c r="B34" s="24" t="s">
        <v>7</v>
      </c>
      <c r="C34" s="21" t="s">
        <v>42</v>
      </c>
      <c r="D34" s="24">
        <v>10</v>
      </c>
      <c r="E34" s="25"/>
      <c r="F34" s="26">
        <f t="shared" si="0"/>
        <v>2228.75</v>
      </c>
      <c r="G34" s="10"/>
      <c r="H34" s="10"/>
      <c r="I34" s="10"/>
      <c r="J34" s="10"/>
      <c r="K34" s="10"/>
      <c r="L34" s="10"/>
    </row>
    <row r="35" spans="1:12" s="9" customFormat="1" ht="15.5" x14ac:dyDescent="0.25">
      <c r="A35" s="27"/>
      <c r="B35" s="31" t="s">
        <v>45</v>
      </c>
      <c r="C35" s="21"/>
      <c r="D35" s="21"/>
      <c r="E35" s="25"/>
      <c r="F35" s="36">
        <f>SUM(F27:F34)</f>
        <v>25296.3125</v>
      </c>
      <c r="G35" s="10"/>
      <c r="H35" s="10"/>
      <c r="I35" s="10"/>
      <c r="J35" s="10"/>
      <c r="K35" s="10"/>
      <c r="L35" s="10"/>
    </row>
    <row r="36" spans="1:12" s="9" customFormat="1" ht="10" customHeight="1" x14ac:dyDescent="0.25">
      <c r="A36" s="27"/>
      <c r="B36" s="29"/>
      <c r="C36" s="21"/>
      <c r="D36" s="21"/>
      <c r="E36" s="21"/>
      <c r="F36" s="26"/>
      <c r="G36" s="10"/>
      <c r="H36" s="10"/>
      <c r="I36" s="10"/>
      <c r="J36" s="10"/>
      <c r="K36" s="10"/>
      <c r="L36" s="10"/>
    </row>
    <row r="37" spans="1:12" s="9" customFormat="1" ht="15.5" x14ac:dyDescent="0.25">
      <c r="A37" s="27">
        <v>6</v>
      </c>
      <c r="B37" s="23" t="s">
        <v>47</v>
      </c>
      <c r="C37" s="21" t="s">
        <v>48</v>
      </c>
      <c r="D37" s="24">
        <v>7.5</v>
      </c>
      <c r="E37" s="25">
        <v>2007.67</v>
      </c>
      <c r="F37" s="26">
        <f>F$35*D37/100</f>
        <v>1897.2234375</v>
      </c>
      <c r="G37" s="10"/>
      <c r="H37" s="10"/>
      <c r="I37" s="10"/>
      <c r="J37" s="10"/>
      <c r="K37" s="10"/>
      <c r="L37" s="10"/>
    </row>
    <row r="38" spans="1:12" s="9" customFormat="1" ht="15.5" x14ac:dyDescent="0.25">
      <c r="A38" s="27">
        <v>7</v>
      </c>
      <c r="B38" s="23" t="s">
        <v>52</v>
      </c>
      <c r="C38" s="21" t="s">
        <v>48</v>
      </c>
      <c r="D38" s="24">
        <v>7.5</v>
      </c>
      <c r="E38" s="25">
        <v>2007.67</v>
      </c>
      <c r="F38" s="26">
        <f>F$35*D38/100</f>
        <v>1897.2234375</v>
      </c>
      <c r="G38" s="10"/>
      <c r="H38" s="10"/>
      <c r="I38" s="10"/>
      <c r="J38" s="10"/>
      <c r="K38" s="10"/>
      <c r="L38" s="10"/>
    </row>
    <row r="39" spans="1:12" s="15" customFormat="1" ht="15" x14ac:dyDescent="0.25">
      <c r="A39" s="13"/>
      <c r="B39" s="37" t="s">
        <v>49</v>
      </c>
      <c r="C39" s="38"/>
      <c r="D39" s="38"/>
      <c r="E39" s="39"/>
      <c r="F39" s="36">
        <f>SUM(F35:F38)</f>
        <v>29090.759375000001</v>
      </c>
      <c r="G39" s="14"/>
      <c r="H39" s="14"/>
      <c r="I39" s="14"/>
      <c r="J39" s="14"/>
      <c r="K39" s="14"/>
      <c r="L39" s="14"/>
    </row>
    <row r="40" spans="1:12" s="9" customFormat="1" ht="15.5" x14ac:dyDescent="0.25">
      <c r="A40" s="10"/>
      <c r="B40" s="40"/>
      <c r="D40" s="8" t="s">
        <v>9</v>
      </c>
      <c r="E40" s="41">
        <f>F39/100</f>
        <v>290.90759374999999</v>
      </c>
      <c r="F40" s="10"/>
      <c r="G40" s="10"/>
      <c r="H40" s="10"/>
      <c r="I40" s="10"/>
      <c r="J40" s="10"/>
      <c r="K40" s="10"/>
      <c r="L40" s="10"/>
    </row>
    <row r="41" spans="1:12" s="9" customFormat="1" ht="15.5" x14ac:dyDescent="0.25">
      <c r="A41" s="10"/>
      <c r="B41" s="40"/>
      <c r="D41" s="8" t="s">
        <v>10</v>
      </c>
      <c r="E41" s="42">
        <f>E40*35.3147</f>
        <v>10273.314401003125</v>
      </c>
      <c r="F41" s="10"/>
      <c r="G41" s="10"/>
      <c r="H41" s="10"/>
      <c r="I41" s="10"/>
      <c r="J41" s="10"/>
      <c r="K41" s="10"/>
      <c r="L41" s="10"/>
    </row>
    <row r="42" spans="1:12" s="9" customFormat="1" ht="15.5" x14ac:dyDescent="0.25">
      <c r="A42" s="10"/>
      <c r="D42" s="43" t="s">
        <v>8</v>
      </c>
      <c r="E42" s="44">
        <f>ROUND(E41, 0)</f>
        <v>10273</v>
      </c>
      <c r="F42" s="45" t="s">
        <v>51</v>
      </c>
      <c r="G42" s="10"/>
      <c r="H42" s="10"/>
      <c r="I42" s="10"/>
      <c r="J42" s="10"/>
      <c r="K42" s="10"/>
      <c r="L42" s="10"/>
    </row>
    <row r="43" spans="1:12" x14ac:dyDescent="0.25">
      <c r="A43" s="46"/>
    </row>
    <row r="47" spans="1:12" ht="15.5" x14ac:dyDescent="0.35">
      <c r="A47" s="47" t="s">
        <v>62</v>
      </c>
      <c r="B47" s="48" t="s">
        <v>61</v>
      </c>
    </row>
  </sheetData>
  <sheetProtection algorithmName="SHA-512" hashValue="EHDzxiFEMna8ULL8kIAP2YulZHR0KckzRtDkw0gxLiq2zan5f0L8ebQPfGHkGwkq/O+gp3LhizHPPVXi28en8Q==" saltValue="DiOWkHZa5g2eOq4GVYVO4A==" spinCount="100000" sheet="1" objects="1" scenarios="1" formatCells="0" formatColumns="0" formatRows="0" insertColumns="0" insertRows="0"/>
  <mergeCells count="1">
    <mergeCell ref="B4:F4"/>
  </mergeCells>
  <hyperlinks>
    <hyperlink ref="C2" r:id="rId1"/>
    <hyperlink ref="B47" r:id="rId2"/>
  </hyperlinks>
  <pageMargins left="1" right="1" top="1" bottom="1" header="0.3" footer="0.3"/>
  <pageSetup paperSize="9" scale="9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7" sqref="B7"/>
    </sheetView>
  </sheetViews>
  <sheetFormatPr defaultRowHeight="15.5" x14ac:dyDescent="0.35"/>
  <cols>
    <col min="1" max="1" width="8.7265625" style="2"/>
    <col min="2" max="2" width="8.7265625" style="1" customWidth="1"/>
    <col min="3" max="16384" width="8.7265625" style="1"/>
  </cols>
  <sheetData>
    <row r="1" spans="1:2" ht="18" x14ac:dyDescent="0.4">
      <c r="A1" s="3" t="s">
        <v>56</v>
      </c>
    </row>
    <row r="2" spans="1:2" x14ac:dyDescent="0.35">
      <c r="A2" s="2">
        <v>1</v>
      </c>
      <c r="B2" s="1" t="s">
        <v>55</v>
      </c>
    </row>
    <row r="3" spans="1:2" x14ac:dyDescent="0.35">
      <c r="A3" s="2">
        <v>2</v>
      </c>
      <c r="B3" s="1" t="s">
        <v>57</v>
      </c>
    </row>
    <row r="4" spans="1:2" x14ac:dyDescent="0.35">
      <c r="A4" s="2">
        <v>3</v>
      </c>
      <c r="B4" s="1" t="s">
        <v>58</v>
      </c>
    </row>
    <row r="5" spans="1:2" x14ac:dyDescent="0.35">
      <c r="A5" s="2">
        <v>4</v>
      </c>
      <c r="B5" s="1" t="s">
        <v>59</v>
      </c>
    </row>
    <row r="6" spans="1:2" x14ac:dyDescent="0.35">
      <c r="A6" s="2">
        <v>5</v>
      </c>
      <c r="B6" s="1" t="s">
        <v>60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Notes</vt:lpstr>
    </vt:vector>
  </TitlesOfParts>
  <Company>Investintech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DMRTDP</cp:lastModifiedBy>
  <cp:lastPrinted>2023-05-26T13:29:24Z</cp:lastPrinted>
  <dcterms:created xsi:type="dcterms:W3CDTF">2018-07-10T06:21:02Z</dcterms:created>
  <dcterms:modified xsi:type="dcterms:W3CDTF">2023-05-26T17:12:04Z</dcterms:modified>
</cp:coreProperties>
</file>